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760" activeTab="0"/>
  </bookViews>
  <sheets>
    <sheet name="Munka1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<sst xmlns="http://schemas.openxmlformats.org/spreadsheetml/2006/main" count="45" uniqueCount="45">
  <si>
    <t>Esemény</t>
  </si>
  <si>
    <t>Valószínűség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</si>
  <si>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</si>
  <si>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</si>
  <si>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</si>
  <si>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</si>
  <si>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</si>
  <si>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</si>
  <si>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</si>
  <si>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</si>
  <si>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</si>
  <si>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</si>
  <si>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</si>
  <si>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</si>
  <si>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</si>
  <si>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</si>
  <si>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</si>
  <si>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Átl. kódhossz</t>
  </si>
  <si>
    <t>Entrópia</t>
  </si>
  <si>
    <t>110</t>
  </si>
  <si>
    <t>Kód</t>
  </si>
  <si>
    <t>pi*li</t>
  </si>
  <si>
    <t>-pi*ldpi</t>
  </si>
  <si>
    <t>0000</t>
  </si>
  <si>
    <t>0001</t>
  </si>
  <si>
    <t>0010</t>
  </si>
  <si>
    <t>0011</t>
  </si>
  <si>
    <t>011</t>
  </si>
  <si>
    <t>010</t>
  </si>
  <si>
    <t>100</t>
  </si>
  <si>
    <t>101</t>
  </si>
  <si>
    <t>111</t>
  </si>
  <si>
    <t>C1</t>
  </si>
  <si>
    <t>C2</t>
  </si>
  <si>
    <t>korrekció</t>
  </si>
  <si>
    <t>HIBA</t>
  </si>
  <si>
    <t>sorbarakás1.</t>
  </si>
  <si>
    <t>kódhossz2.</t>
  </si>
  <si>
    <t>kódhossz1.</t>
  </si>
  <si>
    <t>sorbarakás2.</t>
  </si>
  <si>
    <t>és megkapja a kód legfontosabb jellemzőit.</t>
  </si>
  <si>
    <t>Hibajelzést kap, ha nem stimmel az eseményrendszer vagy a kódolás</t>
  </si>
  <si>
    <t>Val. Összeg</t>
  </si>
  <si>
    <t>Töltse ki a "Valószínűség" és a "Kód" oszlopokat</t>
  </si>
  <si>
    <t>A program max 8 bit hosszú kódokig működik!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</si>
</sst>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9">
    <font>
      <sz val="10"/>
      <name val="Arial"/>
      <family val="0"/>
    </font>
    <font>
      <sz val="8"/>
      <name val="Arial"/>
      <family val="0"/>
    </font>
    <font>
      <b/>
      <sz val="14"/>
      <color indexed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7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49" fontId="0" fillId="34" borderId="11" xfId="0" applyNumberFormat="1" applyFill="1" applyBorder="1" applyAlignment="1">
      <alignment/>
    </xf>
    <xf numFmtId="0" fontId="0" fillId="33" borderId="0" xfId="0" applyFill="1" applyBorder="1" applyAlignment="1">
      <alignment horizontal="center"/>
    </xf>
    <xf numFmtId="2" fontId="0" fillId="33" borderId="0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35" borderId="11" xfId="0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35" borderId="11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zoomScalePageLayoutView="0" workbookViewId="0" topLeftCell="A9">
      <selection activeCell="B11" sqref="B11"/>
    </sheetView>
  </sheetViews>
  <sheetFormatPr defaultColWidth="9.140625" defaultRowHeight="12.75"/>
  <cols>
    <col min="1" max="1" width="17.140625" style="1" customWidth="1"/>
    <col min="2" max="2" width="18.8515625" style="1" customWidth="1"/>
    <col min="3" max="3" width="15.7109375" style="0" customWidth="1"/>
    <col min="4" max="5" width="8.421875" style="1" customWidth="1"/>
    <col min="6" max="6" width="13.00390625" style="0" hidden="1" customWidth="1"/>
    <col min="7" max="8" width="0" style="0" hidden="1" customWidth="1"/>
    <col min="9" max="9" width="11.7109375" style="0" hidden="1" customWidth="1"/>
    <col min="10" max="10" width="11.421875" style="1" hidden="1" customWidth="1"/>
    <col min="11" max="11" width="13.421875" style="1" hidden="1" customWidth="1"/>
    <col min="12" max="12" width="12.140625" style="1" hidden="1" customWidth="1"/>
    <col min="13" max="13" width="10.28125" style="0" hidden="1" customWidth="1"/>
    <col min="14" max="14" width="9.421875" style="0" hidden="1" customWidth="1"/>
    <col min="15" max="19" width="0" style="0" hidden="1" customWidth="1"/>
  </cols>
  <sheetData>
    <row r="1" ht="18">
      <c r="A1" s="16" t="s">
        <v>43</v>
      </c>
    </row>
    <row r="2" ht="18">
      <c r="A2" s="16" t="s">
        <v>40</v>
      </c>
    </row>
    <row r="4" ht="18">
      <c r="A4" s="13" t="s">
        <v>41</v>
      </c>
    </row>
    <row r="6" ht="18">
      <c r="A6" s="16" t="s">
        <v>44</v>
      </c>
    </row>
    <row r="10" spans="1:13" ht="12.75">
      <c r="A10" s="19" t="s">
        <v>0</v>
      </c>
      <c r="B10" s="19" t="s">
        <v>1</v>
      </c>
      <c r="C10" s="20" t="s">
        <v>20</v>
      </c>
      <c r="D10" s="21" t="s">
        <v>21</v>
      </c>
      <c r="E10" s="22" t="s">
        <v>22</v>
      </c>
      <c r="F10" s="6" t="s">
        <v>38</v>
      </c>
      <c r="G10" s="6" t="s">
        <v>32</v>
      </c>
      <c r="H10" s="6" t="s">
        <v>33</v>
      </c>
      <c r="I10" s="6" t="s">
        <v>34</v>
      </c>
      <c r="J10" s="1" t="s">
        <v>36</v>
      </c>
      <c r="K10" s="1" t="s">
        <v>37</v>
      </c>
      <c r="L10" s="1" t="s">
        <v>39</v>
      </c>
      <c r="M10" s="15" t="s">
        <v>35</v>
      </c>
    </row>
    <row r="11" spans="1:13" ht="12.75">
      <c r="A11" s="23" t="s">
        <v>2</v>
      </c>
      <c r="B11" s="8">
        <v>0.3</v>
      </c>
      <c r="C11" s="10" t="s">
        <v>23</v>
      </c>
      <c r="D11" s="9">
        <f>B11*F11</f>
        <v>1.2</v>
      </c>
      <c r="E11" s="9">
        <f>IF(B11=0,0,-B11*LOG(B11,2))</f>
        <v>0.5210896782498619</v>
      </c>
      <c r="F11" s="14">
        <f aca="true" t="shared" si="0" ref="F11:F25">LEN(C11)</f>
        <v>4</v>
      </c>
      <c r="G11">
        <f aca="true" t="shared" si="1" ref="G11:G25">IF(F11=0,0,VLOOKUP(F11,Q$12:S$19,2))</f>
        <v>1111</v>
      </c>
      <c r="H11">
        <f aca="true" t="shared" si="2" ref="H11:H25">IF(F11=0,0,VLOOKUP(F11,Q$12:S$19,3))</f>
        <v>10000</v>
      </c>
      <c r="I11" s="3">
        <f aca="true" t="shared" si="3" ref="I11:I25">(C11+G11)*H11+F11/10</f>
        <v>11110000.4</v>
      </c>
      <c r="J11" s="1">
        <f>SMALL(I$11:I$25,1)</f>
        <v>0</v>
      </c>
      <c r="K11">
        <f>ROUND(MOD(J11,1)*10,1)</f>
        <v>0</v>
      </c>
      <c r="L11">
        <f>J11-K11/10</f>
        <v>0</v>
      </c>
      <c r="M11">
        <f>IF(L11=0,"",IF(L12-L11&lt;POWER(10,8-K11),1,""))</f>
      </c>
    </row>
    <row r="12" spans="1:19" ht="12.75">
      <c r="A12" s="23" t="s">
        <v>3</v>
      </c>
      <c r="B12" s="8">
        <v>0.2</v>
      </c>
      <c r="C12" s="10" t="s">
        <v>24</v>
      </c>
      <c r="D12" s="9">
        <f aca="true" t="shared" si="4" ref="D12:D25">B12*F12</f>
        <v>0.8</v>
      </c>
      <c r="E12" s="9">
        <f aca="true" t="shared" si="5" ref="E12:E25">IF(B12=0,0,-B12*LOG(B12,2))</f>
        <v>0.46438561897747244</v>
      </c>
      <c r="F12" s="14">
        <f t="shared" si="0"/>
        <v>4</v>
      </c>
      <c r="G12">
        <f t="shared" si="1"/>
        <v>1111</v>
      </c>
      <c r="H12">
        <f t="shared" si="2"/>
        <v>10000</v>
      </c>
      <c r="I12" s="3">
        <f t="shared" si="3"/>
        <v>11120000.4</v>
      </c>
      <c r="J12" s="1">
        <f>SMALL(I$11:I$25,2)</f>
        <v>0</v>
      </c>
      <c r="K12">
        <f aca="true" t="shared" si="6" ref="K12:K25">ROUND(MOD(J12,1)*10,1)</f>
        <v>0</v>
      </c>
      <c r="L12">
        <f aca="true" t="shared" si="7" ref="L12:L25">J12-K12/10</f>
        <v>0</v>
      </c>
      <c r="M12">
        <f aca="true" t="shared" si="8" ref="M12:M24">IF(L12=0,"",IF(L13-L12&lt;POWER(10,8-K12),1,""))</f>
      </c>
      <c r="Q12">
        <v>1</v>
      </c>
      <c r="R12">
        <v>1</v>
      </c>
      <c r="S12">
        <v>10000000</v>
      </c>
    </row>
    <row r="13" spans="1:19" ht="12.75">
      <c r="A13" s="23" t="s">
        <v>4</v>
      </c>
      <c r="B13" s="8">
        <v>0.1</v>
      </c>
      <c r="C13" s="10" t="s">
        <v>25</v>
      </c>
      <c r="D13" s="9">
        <f t="shared" si="4"/>
        <v>0.4</v>
      </c>
      <c r="E13" s="9">
        <f t="shared" si="5"/>
        <v>0.33219280948873625</v>
      </c>
      <c r="F13" s="14">
        <f t="shared" si="0"/>
        <v>4</v>
      </c>
      <c r="G13">
        <f t="shared" si="1"/>
        <v>1111</v>
      </c>
      <c r="H13">
        <f t="shared" si="2"/>
        <v>10000</v>
      </c>
      <c r="I13" s="3">
        <f t="shared" si="3"/>
        <v>11210000.4</v>
      </c>
      <c r="J13" s="1">
        <f>SMALL(I$11:I$25,3)</f>
        <v>0</v>
      </c>
      <c r="K13">
        <f t="shared" si="6"/>
        <v>0</v>
      </c>
      <c r="L13">
        <f t="shared" si="7"/>
        <v>0</v>
      </c>
      <c r="M13">
        <f t="shared" si="8"/>
      </c>
      <c r="Q13">
        <v>2</v>
      </c>
      <c r="R13">
        <v>11</v>
      </c>
      <c r="S13">
        <v>1000000</v>
      </c>
    </row>
    <row r="14" spans="1:19" ht="12.75">
      <c r="A14" s="23" t="s">
        <v>5</v>
      </c>
      <c r="B14" s="8">
        <v>0.1</v>
      </c>
      <c r="C14" s="10" t="s">
        <v>26</v>
      </c>
      <c r="D14" s="9">
        <f t="shared" si="4"/>
        <v>0.4</v>
      </c>
      <c r="E14" s="9">
        <f t="shared" si="5"/>
        <v>0.33219280948873625</v>
      </c>
      <c r="F14" s="14">
        <f t="shared" si="0"/>
        <v>4</v>
      </c>
      <c r="G14">
        <f t="shared" si="1"/>
        <v>1111</v>
      </c>
      <c r="H14">
        <f t="shared" si="2"/>
        <v>10000</v>
      </c>
      <c r="I14" s="3">
        <f t="shared" si="3"/>
        <v>11220000.4</v>
      </c>
      <c r="J14" s="1">
        <f>SMALL(I$11:I$25,4)</f>
        <v>0</v>
      </c>
      <c r="K14">
        <f t="shared" si="6"/>
        <v>0</v>
      </c>
      <c r="L14">
        <f t="shared" si="7"/>
        <v>0</v>
      </c>
      <c r="M14">
        <f t="shared" si="8"/>
      </c>
      <c r="Q14">
        <v>3</v>
      </c>
      <c r="R14">
        <v>111</v>
      </c>
      <c r="S14">
        <v>100000</v>
      </c>
    </row>
    <row r="15" spans="1:19" ht="12.75">
      <c r="A15" s="23" t="s">
        <v>6</v>
      </c>
      <c r="B15" s="8">
        <v>0.1</v>
      </c>
      <c r="C15" s="10" t="s">
        <v>28</v>
      </c>
      <c r="D15" s="9">
        <f t="shared" si="4"/>
        <v>0.30000000000000004</v>
      </c>
      <c r="E15" s="9">
        <f t="shared" si="5"/>
        <v>0.33219280948873625</v>
      </c>
      <c r="F15" s="14">
        <f t="shared" si="0"/>
        <v>3</v>
      </c>
      <c r="G15">
        <f t="shared" si="1"/>
        <v>111</v>
      </c>
      <c r="H15">
        <f t="shared" si="2"/>
        <v>100000</v>
      </c>
      <c r="I15" s="3">
        <f t="shared" si="3"/>
        <v>12100000.3</v>
      </c>
      <c r="J15" s="1">
        <f>SMALL(I$11:I$25,5)</f>
        <v>0</v>
      </c>
      <c r="K15">
        <f t="shared" si="6"/>
        <v>0</v>
      </c>
      <c r="L15">
        <f t="shared" si="7"/>
        <v>0</v>
      </c>
      <c r="M15">
        <f t="shared" si="8"/>
      </c>
      <c r="Q15">
        <v>4</v>
      </c>
      <c r="R15">
        <v>1111</v>
      </c>
      <c r="S15">
        <v>10000</v>
      </c>
    </row>
    <row r="16" spans="1:19" ht="12.75">
      <c r="A16" s="23" t="s">
        <v>7</v>
      </c>
      <c r="B16" s="8">
        <v>0.1</v>
      </c>
      <c r="C16" s="10" t="s">
        <v>27</v>
      </c>
      <c r="D16" s="9">
        <f t="shared" si="4"/>
        <v>0.30000000000000004</v>
      </c>
      <c r="E16" s="9">
        <f t="shared" si="5"/>
        <v>0.33219280948873625</v>
      </c>
      <c r="F16" s="14">
        <f t="shared" si="0"/>
        <v>3</v>
      </c>
      <c r="G16">
        <f t="shared" si="1"/>
        <v>111</v>
      </c>
      <c r="H16">
        <f t="shared" si="2"/>
        <v>100000</v>
      </c>
      <c r="I16" s="3">
        <f t="shared" si="3"/>
        <v>12200000.3</v>
      </c>
      <c r="J16" s="1">
        <f>SMALL(I$11:I$25,6)</f>
        <v>11110000.4</v>
      </c>
      <c r="K16">
        <f t="shared" si="6"/>
        <v>4</v>
      </c>
      <c r="L16">
        <f t="shared" si="7"/>
        <v>11110000</v>
      </c>
      <c r="M16">
        <f t="shared" si="8"/>
      </c>
      <c r="Q16">
        <v>5</v>
      </c>
      <c r="R16">
        <v>11111</v>
      </c>
      <c r="S16">
        <v>1000</v>
      </c>
    </row>
    <row r="17" spans="1:19" ht="12.75">
      <c r="A17" s="23" t="s">
        <v>8</v>
      </c>
      <c r="B17" s="8">
        <v>0.1</v>
      </c>
      <c r="C17" s="10" t="s">
        <v>29</v>
      </c>
      <c r="D17" s="9">
        <f t="shared" si="4"/>
        <v>0.30000000000000004</v>
      </c>
      <c r="E17" s="9">
        <f t="shared" si="5"/>
        <v>0.33219280948873625</v>
      </c>
      <c r="F17" s="14">
        <f t="shared" si="0"/>
        <v>3</v>
      </c>
      <c r="G17">
        <f t="shared" si="1"/>
        <v>111</v>
      </c>
      <c r="H17">
        <f t="shared" si="2"/>
        <v>100000</v>
      </c>
      <c r="I17" s="3">
        <f t="shared" si="3"/>
        <v>21100000.3</v>
      </c>
      <c r="J17" s="1">
        <f>SMALL(I$11:I$25,7)</f>
        <v>11120000.4</v>
      </c>
      <c r="K17">
        <f t="shared" si="6"/>
        <v>4</v>
      </c>
      <c r="L17">
        <f t="shared" si="7"/>
        <v>11120000</v>
      </c>
      <c r="M17">
        <f t="shared" si="8"/>
      </c>
      <c r="Q17">
        <v>6</v>
      </c>
      <c r="R17">
        <v>111111</v>
      </c>
      <c r="S17">
        <v>100</v>
      </c>
    </row>
    <row r="18" spans="1:19" ht="12.75">
      <c r="A18" s="23" t="s">
        <v>9</v>
      </c>
      <c r="B18" s="8">
        <v>0.1</v>
      </c>
      <c r="C18" s="10" t="s">
        <v>30</v>
      </c>
      <c r="D18" s="9">
        <f t="shared" si="4"/>
        <v>0.30000000000000004</v>
      </c>
      <c r="E18" s="9">
        <f t="shared" si="5"/>
        <v>0.33219280948873625</v>
      </c>
      <c r="F18" s="14">
        <f t="shared" si="0"/>
        <v>3</v>
      </c>
      <c r="G18">
        <f t="shared" si="1"/>
        <v>111</v>
      </c>
      <c r="H18">
        <f t="shared" si="2"/>
        <v>100000</v>
      </c>
      <c r="I18" s="3">
        <f t="shared" si="3"/>
        <v>21200000.3</v>
      </c>
      <c r="J18" s="1">
        <f>SMALL(I$11:I$25,8)</f>
        <v>11210000.4</v>
      </c>
      <c r="K18">
        <f t="shared" si="6"/>
        <v>4</v>
      </c>
      <c r="L18">
        <f t="shared" si="7"/>
        <v>11210000</v>
      </c>
      <c r="M18">
        <f t="shared" si="8"/>
      </c>
      <c r="Q18">
        <v>7</v>
      </c>
      <c r="R18">
        <v>1111111</v>
      </c>
      <c r="S18">
        <v>10</v>
      </c>
    </row>
    <row r="19" spans="1:19" ht="12.75">
      <c r="A19" s="23" t="s">
        <v>10</v>
      </c>
      <c r="B19" s="8">
        <v>0.1</v>
      </c>
      <c r="C19" s="10" t="s">
        <v>19</v>
      </c>
      <c r="D19" s="9">
        <f t="shared" si="4"/>
        <v>0.30000000000000004</v>
      </c>
      <c r="E19" s="9">
        <f t="shared" si="5"/>
        <v>0.33219280948873625</v>
      </c>
      <c r="F19" s="14">
        <f t="shared" si="0"/>
        <v>3</v>
      </c>
      <c r="G19">
        <f t="shared" si="1"/>
        <v>111</v>
      </c>
      <c r="H19">
        <f t="shared" si="2"/>
        <v>100000</v>
      </c>
      <c r="I19" s="3">
        <f t="shared" si="3"/>
        <v>22100000.3</v>
      </c>
      <c r="J19" s="1">
        <f>SMALL(I$11:I$25,9)</f>
        <v>11220000.4</v>
      </c>
      <c r="K19">
        <f t="shared" si="6"/>
        <v>4</v>
      </c>
      <c r="L19">
        <f t="shared" si="7"/>
        <v>11220000</v>
      </c>
      <c r="M19">
        <f t="shared" si="8"/>
      </c>
      <c r="Q19">
        <v>8</v>
      </c>
      <c r="R19">
        <v>11111111</v>
      </c>
      <c r="S19">
        <v>1</v>
      </c>
    </row>
    <row r="20" spans="1:13" ht="12.75">
      <c r="A20" s="23" t="s">
        <v>11</v>
      </c>
      <c r="B20" s="8"/>
      <c r="C20" s="10" t="s">
        <v>31</v>
      </c>
      <c r="D20" s="9">
        <f t="shared" si="4"/>
        <v>0</v>
      </c>
      <c r="E20" s="9">
        <f t="shared" si="5"/>
        <v>0</v>
      </c>
      <c r="F20" s="14">
        <f t="shared" si="0"/>
        <v>3</v>
      </c>
      <c r="G20">
        <f t="shared" si="1"/>
        <v>111</v>
      </c>
      <c r="H20">
        <f t="shared" si="2"/>
        <v>100000</v>
      </c>
      <c r="I20" s="3">
        <f t="shared" si="3"/>
        <v>22200000.3</v>
      </c>
      <c r="J20" s="1">
        <f>SMALL(I$11:I$25,10)</f>
        <v>12100000.3</v>
      </c>
      <c r="K20">
        <f t="shared" si="6"/>
        <v>3</v>
      </c>
      <c r="L20">
        <f t="shared" si="7"/>
        <v>12100000</v>
      </c>
      <c r="M20">
        <f t="shared" si="8"/>
      </c>
    </row>
    <row r="21" spans="1:13" ht="12.75">
      <c r="A21" s="23" t="s">
        <v>12</v>
      </c>
      <c r="B21" s="8"/>
      <c r="C21" s="10"/>
      <c r="D21" s="9">
        <f t="shared" si="4"/>
        <v>0</v>
      </c>
      <c r="E21" s="9">
        <f t="shared" si="5"/>
        <v>0</v>
      </c>
      <c r="F21" s="14">
        <f t="shared" si="0"/>
        <v>0</v>
      </c>
      <c r="G21">
        <f t="shared" si="1"/>
        <v>0</v>
      </c>
      <c r="H21">
        <f t="shared" si="2"/>
        <v>0</v>
      </c>
      <c r="I21" s="3">
        <f t="shared" si="3"/>
        <v>0</v>
      </c>
      <c r="J21" s="1">
        <f>SMALL(I$11:I$25,11)</f>
        <v>12200000.3</v>
      </c>
      <c r="K21">
        <f t="shared" si="6"/>
        <v>3</v>
      </c>
      <c r="L21">
        <f t="shared" si="7"/>
        <v>12200000</v>
      </c>
      <c r="M21">
        <f t="shared" si="8"/>
      </c>
    </row>
    <row r="22" spans="1:13" ht="12.75">
      <c r="A22" s="23" t="s">
        <v>13</v>
      </c>
      <c r="B22" s="8"/>
      <c r="C22" s="10"/>
      <c r="D22" s="9">
        <f t="shared" si="4"/>
        <v>0</v>
      </c>
      <c r="E22" s="9">
        <f t="shared" si="5"/>
        <v>0</v>
      </c>
      <c r="F22" s="14">
        <f t="shared" si="0"/>
        <v>0</v>
      </c>
      <c r="G22">
        <f t="shared" si="1"/>
        <v>0</v>
      </c>
      <c r="H22">
        <f t="shared" si="2"/>
        <v>0</v>
      </c>
      <c r="I22" s="3">
        <f t="shared" si="3"/>
        <v>0</v>
      </c>
      <c r="J22" s="1">
        <f>SMALL(I$11:I$25,12)</f>
        <v>21100000.3</v>
      </c>
      <c r="K22">
        <f t="shared" si="6"/>
        <v>3</v>
      </c>
      <c r="L22">
        <f t="shared" si="7"/>
        <v>21100000</v>
      </c>
      <c r="M22">
        <f t="shared" si="8"/>
      </c>
    </row>
    <row r="23" spans="1:13" ht="12.75">
      <c r="A23" s="23" t="s">
        <v>14</v>
      </c>
      <c r="B23" s="8"/>
      <c r="C23" s="10"/>
      <c r="D23" s="9">
        <f t="shared" si="4"/>
        <v>0</v>
      </c>
      <c r="E23" s="9">
        <f t="shared" si="5"/>
        <v>0</v>
      </c>
      <c r="F23" s="14">
        <f t="shared" si="0"/>
        <v>0</v>
      </c>
      <c r="G23">
        <f t="shared" si="1"/>
        <v>0</v>
      </c>
      <c r="H23">
        <f t="shared" si="2"/>
        <v>0</v>
      </c>
      <c r="I23" s="3">
        <f t="shared" si="3"/>
        <v>0</v>
      </c>
      <c r="J23" s="1">
        <f>SMALL(I$11:I$25,13)</f>
        <v>21200000.3</v>
      </c>
      <c r="K23">
        <f t="shared" si="6"/>
        <v>3</v>
      </c>
      <c r="L23">
        <f t="shared" si="7"/>
        <v>21200000</v>
      </c>
      <c r="M23">
        <f t="shared" si="8"/>
      </c>
    </row>
    <row r="24" spans="1:13" ht="12.75">
      <c r="A24" s="23" t="s">
        <v>15</v>
      </c>
      <c r="B24" s="8"/>
      <c r="C24" s="10"/>
      <c r="D24" s="9">
        <f t="shared" si="4"/>
        <v>0</v>
      </c>
      <c r="E24" s="9">
        <f t="shared" si="5"/>
        <v>0</v>
      </c>
      <c r="F24" s="14">
        <f t="shared" si="0"/>
        <v>0</v>
      </c>
      <c r="G24">
        <f t="shared" si="1"/>
        <v>0</v>
      </c>
      <c r="H24">
        <f t="shared" si="2"/>
        <v>0</v>
      </c>
      <c r="I24" s="3">
        <f t="shared" si="3"/>
        <v>0</v>
      </c>
      <c r="J24" s="1">
        <f>SMALL(I$11:I$25,14)</f>
        <v>22100000.3</v>
      </c>
      <c r="K24">
        <f t="shared" si="6"/>
        <v>3</v>
      </c>
      <c r="L24">
        <f t="shared" si="7"/>
        <v>22100000</v>
      </c>
      <c r="M24">
        <f t="shared" si="8"/>
      </c>
    </row>
    <row r="25" spans="1:12" ht="12.75">
      <c r="A25" s="23" t="s">
        <v>16</v>
      </c>
      <c r="B25" s="8"/>
      <c r="C25" s="10"/>
      <c r="D25" s="9">
        <f t="shared" si="4"/>
        <v>0</v>
      </c>
      <c r="E25" s="9">
        <f t="shared" si="5"/>
        <v>0</v>
      </c>
      <c r="F25" s="14">
        <f t="shared" si="0"/>
        <v>0</v>
      </c>
      <c r="G25">
        <f t="shared" si="1"/>
        <v>0</v>
      </c>
      <c r="H25">
        <f t="shared" si="2"/>
        <v>0</v>
      </c>
      <c r="I25" s="3">
        <f t="shared" si="3"/>
        <v>0</v>
      </c>
      <c r="J25" s="1">
        <f>SMALL(I$11:I$25,15)</f>
        <v>22200000.3</v>
      </c>
      <c r="K25">
        <f t="shared" si="6"/>
        <v>3</v>
      </c>
      <c r="L25">
        <f t="shared" si="7"/>
        <v>22200000</v>
      </c>
    </row>
    <row r="26" spans="4:13" ht="12.75">
      <c r="D26" s="2"/>
      <c r="E26" s="2"/>
      <c r="M26">
        <f>SUM(M11:M25)</f>
        <v>0</v>
      </c>
    </row>
    <row r="28" ht="18">
      <c r="A28" s="13" t="str">
        <f>IF(A31=1,"","NEM TELJES ESEMÉNYRENDSZER")</f>
        <v>NEM TELJES ESEMÉNYRENDSZER</v>
      </c>
    </row>
    <row r="29" ht="18">
      <c r="A29" s="13">
        <f>IF(M26&gt;0,"NEM PREFIX","")</f>
      </c>
    </row>
    <row r="30" spans="1:5" ht="18">
      <c r="A30" s="17" t="s">
        <v>42</v>
      </c>
      <c r="B30" s="17" t="s">
        <v>17</v>
      </c>
      <c r="C30" s="17" t="s">
        <v>18</v>
      </c>
      <c r="D30" s="11"/>
      <c r="E30" s="11"/>
    </row>
    <row r="31" spans="1:5" ht="18">
      <c r="A31" s="18">
        <f>SUM(B11:B25)</f>
        <v>1.2</v>
      </c>
      <c r="B31" s="18">
        <f>SUM(D11:D25)</f>
        <v>4.299999999999999</v>
      </c>
      <c r="C31" s="18">
        <f>SUM(E11:E25)</f>
        <v>3.3108249636484874</v>
      </c>
      <c r="D31" s="12"/>
      <c r="E31" s="12"/>
    </row>
    <row r="32" spans="3:7" ht="12.75">
      <c r="C32" s="4"/>
      <c r="D32" s="7"/>
      <c r="E32" s="7"/>
      <c r="F32" s="5"/>
      <c r="G32" s="4"/>
    </row>
    <row r="33" spans="3:7" ht="12.75">
      <c r="C33" s="4"/>
      <c r="D33" s="7"/>
      <c r="E33" s="7"/>
      <c r="F33" s="5"/>
      <c r="G33" s="4"/>
    </row>
    <row r="34" spans="3:7" ht="12.75">
      <c r="C34" s="4"/>
      <c r="D34" s="7"/>
      <c r="E34" s="7"/>
      <c r="F34" s="5"/>
      <c r="G34" s="4"/>
    </row>
    <row r="35" spans="3:7" ht="12.75">
      <c r="C35" s="4"/>
      <c r="D35" s="7"/>
      <c r="E35" s="7"/>
      <c r="F35" s="5"/>
      <c r="G35" s="4"/>
    </row>
    <row r="36" spans="3:7" ht="12.75">
      <c r="C36" s="4"/>
      <c r="D36" s="7"/>
      <c r="E36" s="7"/>
      <c r="F36" s="5"/>
      <c r="G36" s="4"/>
    </row>
    <row r="37" spans="3:7" ht="12.75">
      <c r="C37" s="4"/>
      <c r="D37" s="7"/>
      <c r="E37" s="7"/>
      <c r="F37" s="5"/>
      <c r="G37" s="4"/>
    </row>
    <row r="38" spans="3:7" ht="12.75">
      <c r="C38" s="4"/>
      <c r="D38" s="7"/>
      <c r="E38" s="7"/>
      <c r="F38" s="5"/>
      <c r="G38" s="4"/>
    </row>
    <row r="39" spans="3:7" ht="12.75">
      <c r="C39" s="4"/>
      <c r="D39" s="7"/>
      <c r="E39" s="7"/>
      <c r="F39" s="5"/>
      <c r="G39" s="4"/>
    </row>
    <row r="40" spans="3:7" ht="12.75">
      <c r="C40" s="4"/>
      <c r="D40" s="7"/>
      <c r="E40" s="7"/>
      <c r="F40" s="5"/>
      <c r="G40" s="4"/>
    </row>
    <row r="41" spans="3:7" ht="12.75">
      <c r="C41" s="4"/>
      <c r="D41" s="7"/>
      <c r="E41" s="7"/>
      <c r="F41" s="5"/>
      <c r="G41" s="4"/>
    </row>
    <row r="42" spans="3:7" ht="12.75">
      <c r="C42" s="4"/>
      <c r="D42" s="7"/>
      <c r="E42" s="7"/>
      <c r="F42" s="5"/>
      <c r="G42" s="4"/>
    </row>
    <row r="43" spans="3:7" ht="12.75">
      <c r="C43" s="4"/>
      <c r="D43" s="7"/>
      <c r="E43" s="7"/>
      <c r="F43" s="5"/>
      <c r="G43" s="4"/>
    </row>
    <row r="44" spans="3:7" ht="12.75">
      <c r="C44" s="4"/>
      <c r="D44" s="7"/>
      <c r="E44" s="7"/>
      <c r="F44" s="5"/>
      <c r="G44" s="4"/>
    </row>
    <row r="45" spans="3:7" ht="12.75">
      <c r="C45" s="4"/>
      <c r="D45" s="7"/>
      <c r="E45" s="7"/>
      <c r="F45" s="5"/>
      <c r="G45" s="4"/>
    </row>
    <row r="46" spans="3:7" ht="12.75">
      <c r="C46" s="4"/>
      <c r="D46" s="7"/>
      <c r="E46" s="7"/>
      <c r="F46" s="5"/>
      <c r="G46" s="4"/>
    </row>
    <row r="47" spans="3:7" ht="12.75">
      <c r="C47" s="4"/>
      <c r="D47" s="7"/>
      <c r="E47" s="7"/>
      <c r="F47" s="4"/>
      <c r="G47" s="4"/>
    </row>
    <row r="48" spans="3:7" ht="12.75">
      <c r="C48" s="4"/>
      <c r="D48" s="7"/>
      <c r="E48" s="7"/>
      <c r="F48" s="4"/>
      <c r="G48" s="4"/>
    </row>
  </sheetData>
  <sheetProtection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Selényi Endre</dc:creator>
  <cp:keywords/>
  <dc:description/>
  <cp:lastModifiedBy>selenyi</cp:lastModifiedBy>
  <dcterms:created xsi:type="dcterms:W3CDTF">2010-08-31T11:24:16Z</dcterms:created>
  <dcterms:modified xsi:type="dcterms:W3CDTF">2013-09-08T14:15:05Z</dcterms:modified>
  <cp:category/>
  <cp:version/>
  <cp:contentType/>
  <cp:contentStatus/>
</cp:coreProperties>
</file>